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IN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<sst xmlns="http://schemas.openxmlformats.org/spreadsheetml/2006/main" count="391" uniqueCount="25">
  <si>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</si>
  <si>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</si>
  <si>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</si>
  <si>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</si>
  <si>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</si>
  <si>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</si>
  <si>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</si>
  <si>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</si>
  <si>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</si>
  <si>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</si>
  <si>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</si>
  <si>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</si>
  <si>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</si>
  <si>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</si>
  <si>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</si>
  <si>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</si>
  <si>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</si>
  <si>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</si>
  <si>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</si>
  <si>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</si>
  <si>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</si>
  <si>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</si>
  <si>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TIN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</si>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</sst>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:A23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1315601.5820667001</v>
      </c>
    </row>
    <row r="4" spans="1:33">
      <c r="A4" s="1" t="s">
        <v>24</v>
      </c>
      <c r="B4" s="33">
        <f>SUM(data!D2:D200)</f>
        <v>303260.04975358432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  <c r="N8" s="4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4"/>
      <c r="B9" s="45"/>
      <c r="C9" s="36" t="s">
        <v>6</v>
      </c>
      <c r="D9" s="36"/>
      <c r="E9" s="37" t="s">
        <v>7</v>
      </c>
      <c r="F9" s="37"/>
      <c r="G9" s="38" t="s">
        <v>9</v>
      </c>
      <c r="H9" s="38"/>
      <c r="I9" s="39" t="s">
        <v>10</v>
      </c>
      <c r="J9" s="39"/>
      <c r="K9" s="45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6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1704.5196022707576</v>
      </c>
      <c r="D11" s="23">
        <f>C11/($K$20+$M$20)</f>
        <v>5.7748123794340951E-3</v>
      </c>
      <c r="E11" s="10">
        <f t="array" ref="E11">SUM(IF(data!A2:A200="21-40 years",IF(data!B2:B200="30-70%",IF(data!C2:C200="Moderate (11-30%)",data!D2:D200,0),0),0))</f>
        <v>1271.331113824371</v>
      </c>
      <c r="F11" s="23">
        <f>E11/($K$20+$M$20)</f>
        <v>4.3071952030895502E-3</v>
      </c>
      <c r="G11" s="10">
        <f t="array" ref="G11">SUM(IF(data!A2:A200="21-40 years",IF(data!B2:B200="30-70%",IF(data!C2:C200="Severe (31-50%)",data!D2:D200,0),0),0))</f>
        <v>421.34925681011805</v>
      </c>
      <c r="H11" s="23">
        <f>G11/($K$20+$M$20)</f>
        <v>1.4275065543692806E-3</v>
      </c>
      <c r="I11" s="10">
        <f t="array" ref="I11">SUM(IF(data!A2:A200="21-40 years",IF(data!B2:B200="30-70%",IF(data!C2:C200="Very Severe (&gt;50%)",data!D2:D200,0),0),0))</f>
        <v>343.77968724668574</v>
      </c>
      <c r="J11" s="23">
        <f>I11/($K$20+$M$20)</f>
        <v>1.1647054050099388E-3</v>
      </c>
      <c r="K11" s="11">
        <f>SUM(C11,E11,G11,I11)</f>
        <v>3740.9796601519324</v>
      </c>
      <c r="L11" s="29">
        <f>K11/($K$20+$M$20)</f>
        <v>1.2674219541902865E-2</v>
      </c>
      <c r="M11" s="31">
        <f t="array" ref="M11">SUM(IF(data!A2:A200="21-40 years",IF(data!B2:B200="30-70%",IF(data!C2:C200="No Attack",data!D2:D200,0),0),0))</f>
        <v>15751.339900869954</v>
      </c>
      <c r="N11" s="25">
        <f>M11/($K$20+$M$20)</f>
        <v>5.3364615186026566E-2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5"/>
      <c r="B12" s="9" t="s">
        <v>5</v>
      </c>
      <c r="C12" s="10">
        <f t="array" ref="C12">SUM(IF(data!A2:A200="21-40 years",IF(data!B2:B200="&gt;70%",IF(data!C2:C200="Light (&lt;11%)",data!D2:D200,0),0),0))</f>
        <v>2250.0642156257031</v>
      </c>
      <c r="D12" s="23">
        <f>C12/($K$20+$M$20)</f>
        <v>7.6230855131303853E-3</v>
      </c>
      <c r="E12" s="10">
        <f t="array" ref="E12">SUM(IF(data!A2:A200="21-40 years",IF(data!B2:B200="&gt;70%",IF(data!C2:C200="Moderate (11-30%)",data!D2:D200,0),0),0))</f>
        <v>828.07567539742331</v>
      </c>
      <c r="F12" s="23">
        <f>E12/($K$20+$M$20)</f>
        <v>2.8054717910094688E-3</v>
      </c>
      <c r="G12" s="10">
        <f t="array" ref="G12">SUM(IF(data!A2:A200="21-40 years",IF(data!B2:B200="&gt;70%",IF(data!C2:C200="Severe (31-50%)",data!D2:D200,0),0),0))</f>
        <v>430.43074949678822</v>
      </c>
      <c r="H12" s="23">
        <f>G12/($K$20+$M$20)</f>
        <v>1.4582741186265982E-3</v>
      </c>
      <c r="I12" s="10">
        <f t="array" ref="I12">SUM(IF(data!A2:A200="21-40 years",IF(data!B2:B200="&gt;70%",IF(data!C2:C200="Very Severe (&gt;50%)",data!D2:D200,0),0),0))</f>
        <v>435.41445885357683</v>
      </c>
      <c r="J12" s="23">
        <f>I12/($K$20+$M$20)</f>
        <v>1.4751586334486888E-3</v>
      </c>
      <c r="K12" s="11">
        <f>SUM(C12,E12,G12,I12)</f>
        <v>3943.9850993734917</v>
      </c>
      <c r="L12" s="29">
        <f>K12/($K$20+$M$20)</f>
        <v>1.3361990056215143E-2</v>
      </c>
      <c r="M12" s="31">
        <f t="array" ref="M12">SUM(IF(data!A2:A200="21-40 years",IF(data!B2:B200="&gt;70%",IF(data!C2:C200="No Attack",data!D2:D200,0),0),0))</f>
        <v>17860.134301494414</v>
      </c>
      <c r="N12" s="25">
        <f>M12/($K$20+$M$20)</f>
        <v>6.0509086856627523E-2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190.53141493215568</v>
      </c>
      <c r="D14" s="23">
        <f>C14/($K$20+$M$20)</f>
        <v>6.4550925208223589E-4</v>
      </c>
      <c r="E14" s="10">
        <f t="array" ref="E14">SUM(IF(data!A2:A200="41-60 years",IF(data!B2:B200="30-70%",IF(data!C2:C200="Moderate (11-30%)",data!D2:D200,0),0),0))</f>
        <v>288.02403445744983</v>
      </c>
      <c r="F14" s="23">
        <f>E14/($K$20+$M$20)</f>
        <v>9.7580852548929866E-4</v>
      </c>
      <c r="G14" s="10">
        <f t="array" ref="G14">SUM(IF(data!A2:A200="41-60 years",IF(data!B2:B200="30-70%",IF(data!C2:C200="Severe (31-50%)",data!D2:D200,0),0),0))</f>
        <v>304.38576293096207</v>
      </c>
      <c r="H14" s="23">
        <f>G14/($K$20+$M$20)</f>
        <v>1.0312411013375928E-3</v>
      </c>
      <c r="I14" s="10">
        <f t="array" ref="I14">SUM(IF(data!A2:A200="41-60 years",IF(data!B2:B200="30-70%",IF(data!C2:C200="Very Severe (&gt;50%)",data!D2:D200,0),0),0))</f>
        <v>365.24705235959959</v>
      </c>
      <c r="J14" s="23">
        <f>I14/($K$20+$M$20)</f>
        <v>1.2374355781582756E-3</v>
      </c>
      <c r="K14" s="11">
        <f>SUM(C14,E14,G14,I14)</f>
        <v>1148.1882646801673</v>
      </c>
      <c r="L14" s="29">
        <f>K14/($K$20+$M$20)</f>
        <v>3.8899944570674034E-3</v>
      </c>
      <c r="M14" s="31">
        <f t="array" ref="M14">SUM(IF(data!A2:A200="41-60 years",IF(data!B2:B200="30-70%",IF(data!C2:C200="No Attack",data!D2:D200,0),0),0))</f>
        <v>4436.247188667413</v>
      </c>
      <c r="N14" s="25">
        <f>M14/($K$20+$M$20)</f>
        <v>1.5029745125381588E-2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5"/>
      <c r="B15" s="9" t="s">
        <v>5</v>
      </c>
      <c r="C15" s="10">
        <f t="array" ref="C15">SUM(IF(data!A2:A200="41-60 years",IF(data!B2:B200="&gt;70%",IF(data!C2:C200="Light (&lt;11%)",data!D2:D200,0),0),0))</f>
        <v>589.10823178135877</v>
      </c>
      <c r="D15" s="23">
        <f>C15/($K$20+$M$20)</f>
        <v>1.9958641163090162E-3</v>
      </c>
      <c r="E15" s="10">
        <f t="array" ref="E15">SUM(IF(data!A2:A200="41-60 years",IF(data!B2:B200="&gt;70%",IF(data!C2:C200="Moderate (11-30%)",data!D2:D200,0),0),0))</f>
        <v>534.51362668778393</v>
      </c>
      <c r="F15" s="23">
        <f>E15/($K$20+$M$20)</f>
        <v>1.8109007982429258E-3</v>
      </c>
      <c r="G15" s="10">
        <f t="array" ref="G15">SUM(IF(data!A2:A200="41-60 years",IF(data!B2:B200="&gt;70%",IF(data!C2:C200="Severe (31-50%)",data!D2:D200,0),0),0))</f>
        <v>363.67653252699421</v>
      </c>
      <c r="H15" s="23">
        <f>G15/($K$20+$M$20)</f>
        <v>1.2321147491344299E-3</v>
      </c>
      <c r="I15" s="10">
        <f t="array" ref="I15">SUM(IF(data!A2:A200="41-60 years",IF(data!B2:B200="&gt;70%",IF(data!C2:C200="Very Severe (&gt;50%)",data!D2:D200,0),0),0))</f>
        <v>403.89788787280622</v>
      </c>
      <c r="J15" s="23">
        <f>I15/($K$20+$M$20)</f>
        <v>1.3683823405773105E-3</v>
      </c>
      <c r="K15" s="11">
        <f>SUM(C15,E15,G15,I15)</f>
        <v>1891.1962788689432</v>
      </c>
      <c r="L15" s="29">
        <f>K15/($K$20+$M$20)</f>
        <v>6.4072620042636827E-3</v>
      </c>
      <c r="M15" s="31">
        <f t="array" ref="M15">SUM(IF(data!A2:A200="41-60 years",IF(data!B2:B200="&gt;70%",IF(data!C2:C200="No Attack",data!D2:D200,0),0),0))</f>
        <v>2594.3725447775141</v>
      </c>
      <c r="N15" s="25">
        <f>M15/($K$20+$M$20)</f>
        <v>8.7895819258905061E-3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13464.275743075719</v>
      </c>
      <c r="D17" s="23">
        <f>C17/($K$20+$M$20)</f>
        <v>4.5616176040243005E-2</v>
      </c>
      <c r="E17" s="10">
        <f t="array" ref="E17">SUM(IF(data!A2:A200="&gt;60 years",IF(data!B2:B200="30-70%",IF(data!C2:C200="Moderate (11-30%)",data!D2:D200,0),0),0))</f>
        <v>13693.459348831169</v>
      </c>
      <c r="F17" s="23">
        <f>E17/($K$20+$M$20)</f>
        <v>4.6392636646455314E-2</v>
      </c>
      <c r="G17" s="10">
        <f t="array" ref="G17">SUM(IF(data!A2:A200="&gt;60 years",IF(data!B2:B200="30-70%",IF(data!C2:C200="Severe (31-50%)",data!D2:D200,0),0),0))</f>
        <v>10892.381713738341</v>
      </c>
      <c r="H17" s="23">
        <f>G17/($K$20+$M$20)</f>
        <v>3.6902750005468131E-2</v>
      </c>
      <c r="I17" s="10">
        <f t="array" ref="I17">SUM(IF(data!A2:A200="&gt;60 years",IF(data!B2:B200="30-70%",IF(data!C2:C200="Very Severe (&gt;50%)",data!D2:D200,0),0),0))</f>
        <v>21083.243802606765</v>
      </c>
      <c r="J17" s="23">
        <f>I17/($K$20+$M$20)</f>
        <v>7.1428792691925189E-2</v>
      </c>
      <c r="K17" s="11">
        <f>SUM(C17,E17,G17,I17)</f>
        <v>59133.360608251998</v>
      </c>
      <c r="L17" s="29">
        <f>K17/($K$20+$M$20)</f>
        <v>0.20034035538409165</v>
      </c>
      <c r="M17" s="31">
        <f t="array" ref="M17">SUM(IF(data!A2:A200="&gt;60 years",IF(data!B2:B200="30-70%",IF(data!C2:C200="No Attack",data!D2:D200,0),0),0))</f>
        <v>59793.312683616008</v>
      </c>
      <c r="N17" s="25">
        <f>M17/($K$20+$M$20)</f>
        <v>0.20257623428484947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5"/>
      <c r="B18" s="9" t="s">
        <v>5</v>
      </c>
      <c r="C18" s="10">
        <f t="array" ref="C18">SUM(IF(data!A2:A200="&gt;60 years",IF(data!B2:B200="&gt;70%",IF(data!C2:C200="Light (&lt;11%)",data!D2:D200,0),0),0))</f>
        <v>14526.693830362514</v>
      </c>
      <c r="D18" s="23">
        <f>C18/($K$20+$M$20)</f>
        <v>4.9215586169891905E-2</v>
      </c>
      <c r="E18" s="10">
        <f t="array" ref="E18">SUM(IF(data!A2:A200="&gt;60 years",IF(data!B2:B200="&gt;70%",IF(data!C2:C200="Moderate (11-30%)",data!D2:D200,0),0),0))</f>
        <v>17276.325424590024</v>
      </c>
      <c r="F18" s="23">
        <f>E18/($K$20+$M$20)</f>
        <v>5.8531176643638695E-2</v>
      </c>
      <c r="G18" s="10">
        <f t="array" ref="G18">SUM(IF(data!A2:A200="&gt;60 years",IF(data!B2:B200="&gt;70%",IF(data!C2:C200="Severe (31-50%)",data!D2:D200,0),0),0))</f>
        <v>13829.675635403024</v>
      </c>
      <c r="H18" s="23">
        <f>G18/($K$20+$M$20)</f>
        <v>4.6854129431242154E-2</v>
      </c>
      <c r="I18" s="10">
        <f t="array" ref="I18">SUM(IF(data!A2:A200="&gt;60 years",IF(data!B2:B200="&gt;70%",IF(data!C2:C200="Very Severe (&gt;50%)",data!D2:D200,0),0),0))</f>
        <v>27013.773782562497</v>
      </c>
      <c r="J18" s="23">
        <f>I18/($K$20+$M$20)</f>
        <v>9.1521080219289896E-2</v>
      </c>
      <c r="K18" s="11">
        <f>SUM(C18,E18,G18,I18)</f>
        <v>72646.468672918054</v>
      </c>
      <c r="L18" s="29">
        <f>K18/($K$20+$M$20)</f>
        <v>0.24612197246406264</v>
      </c>
      <c r="M18" s="31">
        <f t="array" ref="M18">SUM(IF(data!A2:A200="&gt;60 years",IF(data!B2:B200="&gt;70%",IF(data!C2:C200="No Attack",data!D2:D200,0),0),0))</f>
        <v>52224.913705607665</v>
      </c>
      <c r="N18" s="25">
        <f>M18/($K$20+$M$20)</f>
        <v>0.17693494271362098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32725.193038048208</v>
      </c>
      <c r="D20" s="26">
        <f>C20/($K$20+$M$20)</f>
        <v>0.11087103347109065</v>
      </c>
      <c r="E20" s="27">
        <f>SUM(E11:E18)</f>
        <v>33891.729223788221</v>
      </c>
      <c r="F20" s="26">
        <f>E20/($K$20+$M$20)</f>
        <v>0.11482318960792524</v>
      </c>
      <c r="G20" s="27">
        <f>SUM(G11:G18)</f>
        <v>26241.899650906227</v>
      </c>
      <c r="H20" s="26">
        <f>G20/($K$20+$M$20)</f>
        <v>8.8906015960178192E-2</v>
      </c>
      <c r="I20" s="27">
        <f>SUM(I11:I18)</f>
        <v>49645.356671501926</v>
      </c>
      <c r="J20" s="26">
        <f>I20/($K$20+$M$20)</f>
        <v>0.16819555486840929</v>
      </c>
      <c r="K20" s="27">
        <f>SUM(K11:K18)</f>
        <v>142504.17858424457</v>
      </c>
      <c r="L20" s="30">
        <f>SUM(L11:L18)</f>
        <v>0.48279579390760341</v>
      </c>
      <c r="M20" s="32">
        <f>SUM(M11:M18)</f>
        <v>152660.32032503298</v>
      </c>
      <c r="N20" s="24">
        <f>SUM(N11:N18)</f>
        <v>0.51720420609239659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8"/>
  <sheetViews>
    <sheetView topLeftCell="A112" workbookViewId="0">
      <selection sqref="A1:D118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238.66902331643817</v>
      </c>
    </row>
    <row r="3" spans="1:4">
      <c r="A3" s="51" t="s">
        <v>23</v>
      </c>
      <c r="B3" s="51" t="s">
        <v>5</v>
      </c>
      <c r="C3" s="51" t="s">
        <v>6</v>
      </c>
      <c r="D3" s="52">
        <v>175.42653581567947</v>
      </c>
    </row>
    <row r="4" spans="1:4">
      <c r="A4" s="51" t="s">
        <v>23</v>
      </c>
      <c r="B4" s="51" t="s">
        <v>5</v>
      </c>
      <c r="C4" s="51" t="s">
        <v>6</v>
      </c>
      <c r="D4" s="52">
        <v>43.064608037424165</v>
      </c>
    </row>
    <row r="5" spans="1:4" ht="28.8">
      <c r="A5" s="51" t="s">
        <v>23</v>
      </c>
      <c r="B5" s="51" t="s">
        <v>5</v>
      </c>
      <c r="C5" s="51" t="s">
        <v>7</v>
      </c>
      <c r="D5" s="52">
        <v>117.46517311322997</v>
      </c>
    </row>
    <row r="6" spans="1:4" ht="28.8">
      <c r="A6" s="51" t="s">
        <v>23</v>
      </c>
      <c r="B6" s="51" t="s">
        <v>5</v>
      </c>
      <c r="C6" s="51" t="s">
        <v>7</v>
      </c>
      <c r="D6" s="52">
        <v>51.641650534734495</v>
      </c>
    </row>
    <row r="7" spans="1:4">
      <c r="A7" s="51" t="s">
        <v>23</v>
      </c>
      <c r="B7" s="51" t="s">
        <v>5</v>
      </c>
      <c r="C7" s="51" t="s">
        <v>8</v>
      </c>
      <c r="D7" s="52">
        <v>1242.2927608487782</v>
      </c>
    </row>
    <row r="8" spans="1:4">
      <c r="A8" s="51" t="s">
        <v>23</v>
      </c>
      <c r="B8" s="51" t="s">
        <v>5</v>
      </c>
      <c r="C8" s="51" t="s">
        <v>8</v>
      </c>
      <c r="D8" s="52">
        <v>129.78628410023541</v>
      </c>
    </row>
    <row r="9" spans="1:4">
      <c r="A9" s="51" t="s">
        <v>23</v>
      </c>
      <c r="B9" s="51" t="s">
        <v>5</v>
      </c>
      <c r="C9" s="51" t="s">
        <v>8</v>
      </c>
      <c r="D9" s="52">
        <v>63.209946419258308</v>
      </c>
    </row>
    <row r="10" spans="1:4">
      <c r="A10" s="51" t="s">
        <v>23</v>
      </c>
      <c r="B10" s="51" t="s">
        <v>5</v>
      </c>
      <c r="C10" s="51" t="s">
        <v>8</v>
      </c>
      <c r="D10" s="52">
        <v>7.2100884719213088E-4</v>
      </c>
    </row>
    <row r="11" spans="1:4">
      <c r="A11" s="51" t="s">
        <v>23</v>
      </c>
      <c r="B11" s="51" t="s">
        <v>5</v>
      </c>
      <c r="C11" s="51" t="s">
        <v>9</v>
      </c>
      <c r="D11" s="52">
        <v>17.321046681799025</v>
      </c>
    </row>
    <row r="12" spans="1:4">
      <c r="A12" s="51" t="s">
        <v>23</v>
      </c>
      <c r="B12" s="51" t="s">
        <v>5</v>
      </c>
      <c r="C12" s="51" t="s">
        <v>9</v>
      </c>
      <c r="D12" s="52">
        <v>19.649840188103735</v>
      </c>
    </row>
    <row r="13" spans="1:4" ht="28.8">
      <c r="A13" s="51" t="s">
        <v>23</v>
      </c>
      <c r="B13" s="51" t="s">
        <v>5</v>
      </c>
      <c r="C13" s="51" t="s">
        <v>10</v>
      </c>
      <c r="D13" s="52">
        <v>8.47586970821623</v>
      </c>
    </row>
    <row r="14" spans="1:4" ht="28.8">
      <c r="A14" s="51" t="s">
        <v>23</v>
      </c>
      <c r="B14" s="51" t="s">
        <v>5</v>
      </c>
      <c r="C14" s="51" t="s">
        <v>10</v>
      </c>
      <c r="D14" s="52">
        <v>20.69014561750469</v>
      </c>
    </row>
    <row r="15" spans="1:4" ht="28.8">
      <c r="A15" s="51" t="s">
        <v>23</v>
      </c>
      <c r="B15" s="51" t="s">
        <v>5</v>
      </c>
      <c r="C15" s="51" t="s">
        <v>10</v>
      </c>
      <c r="D15" s="52">
        <v>21.546175384788086</v>
      </c>
    </row>
    <row r="16" spans="1:4">
      <c r="A16" s="51" t="s">
        <v>23</v>
      </c>
      <c r="B16" s="51" t="s">
        <v>11</v>
      </c>
      <c r="C16" s="51" t="s">
        <v>6</v>
      </c>
      <c r="D16" s="52">
        <v>256.81835720110922</v>
      </c>
    </row>
    <row r="17" spans="1:4">
      <c r="A17" s="51" t="s">
        <v>23</v>
      </c>
      <c r="B17" s="51" t="s">
        <v>11</v>
      </c>
      <c r="C17" s="51" t="s">
        <v>6</v>
      </c>
      <c r="D17" s="52">
        <v>750.52982969834693</v>
      </c>
    </row>
    <row r="18" spans="1:4">
      <c r="A18" s="51" t="s">
        <v>23</v>
      </c>
      <c r="B18" s="51" t="s">
        <v>11</v>
      </c>
      <c r="C18" s="51" t="s">
        <v>6</v>
      </c>
      <c r="D18" s="52">
        <v>8.2664027441258128</v>
      </c>
    </row>
    <row r="19" spans="1:4" ht="28.8">
      <c r="A19" s="51" t="s">
        <v>23</v>
      </c>
      <c r="B19" s="51" t="s">
        <v>11</v>
      </c>
      <c r="C19" s="51" t="s">
        <v>7</v>
      </c>
      <c r="D19" s="52">
        <v>134.38931912459759</v>
      </c>
    </row>
    <row r="20" spans="1:4" ht="28.8">
      <c r="A20" s="51" t="s">
        <v>23</v>
      </c>
      <c r="B20" s="51" t="s">
        <v>11</v>
      </c>
      <c r="C20" s="51" t="s">
        <v>7</v>
      </c>
      <c r="D20" s="52">
        <v>202.88795792947857</v>
      </c>
    </row>
    <row r="21" spans="1:4">
      <c r="A21" s="51" t="s">
        <v>23</v>
      </c>
      <c r="B21" s="51" t="s">
        <v>11</v>
      </c>
      <c r="C21" s="51" t="s">
        <v>8</v>
      </c>
      <c r="D21" s="52">
        <v>4281.6864113643815</v>
      </c>
    </row>
    <row r="22" spans="1:4">
      <c r="A22" s="51" t="s">
        <v>23</v>
      </c>
      <c r="B22" s="51" t="s">
        <v>11</v>
      </c>
      <c r="C22" s="51" t="s">
        <v>8</v>
      </c>
      <c r="D22" s="52">
        <v>92.553638513940413</v>
      </c>
    </row>
    <row r="23" spans="1:4">
      <c r="A23" s="51" t="s">
        <v>23</v>
      </c>
      <c r="B23" s="51" t="s">
        <v>11</v>
      </c>
      <c r="C23" s="51" t="s">
        <v>8</v>
      </c>
      <c r="D23" s="52">
        <v>81.910936563963446</v>
      </c>
    </row>
    <row r="24" spans="1:4">
      <c r="A24" s="51" t="s">
        <v>23</v>
      </c>
      <c r="B24" s="51" t="s">
        <v>11</v>
      </c>
      <c r="C24" s="51" t="s">
        <v>8</v>
      </c>
      <c r="D24" s="52">
        <v>93.449532519677334</v>
      </c>
    </row>
    <row r="25" spans="1:4">
      <c r="A25" s="51" t="s">
        <v>23</v>
      </c>
      <c r="B25" s="51" t="s">
        <v>11</v>
      </c>
      <c r="C25" s="51" t="s">
        <v>9</v>
      </c>
      <c r="D25" s="52">
        <v>8.3682321300233582</v>
      </c>
    </row>
    <row r="26" spans="1:4" ht="28.8">
      <c r="A26" s="51" t="s">
        <v>23</v>
      </c>
      <c r="B26" s="51" t="s">
        <v>11</v>
      </c>
      <c r="C26" s="51" t="s">
        <v>10</v>
      </c>
      <c r="D26" s="52">
        <v>18.432523413177336</v>
      </c>
    </row>
    <row r="27" spans="1:4" ht="28.8">
      <c r="A27" s="51" t="s">
        <v>23</v>
      </c>
      <c r="B27" s="51" t="s">
        <v>11</v>
      </c>
      <c r="C27" s="51" t="s">
        <v>10</v>
      </c>
      <c r="D27" s="52">
        <v>17.017922328767209</v>
      </c>
    </row>
    <row r="28" spans="1:4">
      <c r="A28" s="51" t="s">
        <v>4</v>
      </c>
      <c r="B28" s="51" t="s">
        <v>5</v>
      </c>
      <c r="C28" s="51" t="s">
        <v>6</v>
      </c>
      <c r="D28" s="52">
        <v>2564.1504418488839</v>
      </c>
    </row>
    <row r="29" spans="1:4">
      <c r="A29" s="51" t="s">
        <v>4</v>
      </c>
      <c r="B29" s="51" t="s">
        <v>5</v>
      </c>
      <c r="C29" s="51" t="s">
        <v>6</v>
      </c>
      <c r="D29" s="52">
        <v>3369.2645270070188</v>
      </c>
    </row>
    <row r="30" spans="1:4">
      <c r="A30" s="51" t="s">
        <v>4</v>
      </c>
      <c r="B30" s="51" t="s">
        <v>5</v>
      </c>
      <c r="C30" s="51" t="s">
        <v>6</v>
      </c>
      <c r="D30" s="52">
        <v>8593.2788615066111</v>
      </c>
    </row>
    <row r="31" spans="1:4" ht="28.8">
      <c r="A31" s="51" t="s">
        <v>4</v>
      </c>
      <c r="B31" s="51" t="s">
        <v>5</v>
      </c>
      <c r="C31" s="51" t="s">
        <v>7</v>
      </c>
      <c r="D31" s="52">
        <v>4060.239996186282</v>
      </c>
    </row>
    <row r="32" spans="1:4" ht="28.8">
      <c r="A32" s="51" t="s">
        <v>4</v>
      </c>
      <c r="B32" s="51" t="s">
        <v>5</v>
      </c>
      <c r="C32" s="51" t="s">
        <v>7</v>
      </c>
      <c r="D32" s="52">
        <v>4539.7963508236817</v>
      </c>
    </row>
    <row r="33" spans="1:4" ht="28.8">
      <c r="A33" s="51" t="s">
        <v>4</v>
      </c>
      <c r="B33" s="51" t="s">
        <v>5</v>
      </c>
      <c r="C33" s="51" t="s">
        <v>7</v>
      </c>
      <c r="D33" s="52">
        <v>8676.2890775800624</v>
      </c>
    </row>
    <row r="34" spans="1:4">
      <c r="A34" s="51" t="s">
        <v>4</v>
      </c>
      <c r="B34" s="51" t="s">
        <v>5</v>
      </c>
      <c r="C34" s="51" t="s">
        <v>8</v>
      </c>
      <c r="D34" s="52">
        <v>50622.695257354964</v>
      </c>
    </row>
    <row r="35" spans="1:4">
      <c r="A35" s="51" t="s">
        <v>4</v>
      </c>
      <c r="B35" s="51" t="s">
        <v>5</v>
      </c>
      <c r="C35" s="51" t="s">
        <v>8</v>
      </c>
      <c r="D35" s="52">
        <v>471.92162753883287</v>
      </c>
    </row>
    <row r="36" spans="1:4">
      <c r="A36" s="51" t="s">
        <v>4</v>
      </c>
      <c r="B36" s="51" t="s">
        <v>5</v>
      </c>
      <c r="C36" s="51" t="s">
        <v>8</v>
      </c>
      <c r="D36" s="52">
        <v>607.19296439750974</v>
      </c>
    </row>
    <row r="37" spans="1:4">
      <c r="A37" s="51" t="s">
        <v>4</v>
      </c>
      <c r="B37" s="51" t="s">
        <v>5</v>
      </c>
      <c r="C37" s="51" t="s">
        <v>8</v>
      </c>
      <c r="D37" s="52">
        <v>523.10385631636336</v>
      </c>
    </row>
    <row r="38" spans="1:4">
      <c r="A38" s="51" t="s">
        <v>4</v>
      </c>
      <c r="B38" s="51" t="s">
        <v>5</v>
      </c>
      <c r="C38" s="51" t="s">
        <v>9</v>
      </c>
      <c r="D38" s="52">
        <v>4230.4392365584918</v>
      </c>
    </row>
    <row r="39" spans="1:4">
      <c r="A39" s="51" t="s">
        <v>4</v>
      </c>
      <c r="B39" s="51" t="s">
        <v>5</v>
      </c>
      <c r="C39" s="51" t="s">
        <v>9</v>
      </c>
      <c r="D39" s="52">
        <v>3726.4552515950895</v>
      </c>
    </row>
    <row r="40" spans="1:4">
      <c r="A40" s="51" t="s">
        <v>4</v>
      </c>
      <c r="B40" s="51" t="s">
        <v>5</v>
      </c>
      <c r="C40" s="51" t="s">
        <v>9</v>
      </c>
      <c r="D40" s="52">
        <v>5872.7811472494432</v>
      </c>
    </row>
    <row r="41" spans="1:4" ht="28.8">
      <c r="A41" s="51" t="s">
        <v>4</v>
      </c>
      <c r="B41" s="51" t="s">
        <v>5</v>
      </c>
      <c r="C41" s="51" t="s">
        <v>10</v>
      </c>
      <c r="D41" s="52">
        <v>8464.5853832504108</v>
      </c>
    </row>
    <row r="42" spans="1:4" ht="28.8">
      <c r="A42" s="51" t="s">
        <v>4</v>
      </c>
      <c r="B42" s="51" t="s">
        <v>5</v>
      </c>
      <c r="C42" s="51" t="s">
        <v>10</v>
      </c>
      <c r="D42" s="52">
        <v>6843.7793949466877</v>
      </c>
    </row>
    <row r="43" spans="1:4" ht="28.8">
      <c r="A43" s="51" t="s">
        <v>4</v>
      </c>
      <c r="B43" s="51" t="s">
        <v>5</v>
      </c>
      <c r="C43" s="51" t="s">
        <v>10</v>
      </c>
      <c r="D43" s="52">
        <v>11705.4090043654</v>
      </c>
    </row>
    <row r="44" spans="1:4">
      <c r="A44" s="51" t="s">
        <v>4</v>
      </c>
      <c r="B44" s="51" t="s">
        <v>11</v>
      </c>
      <c r="C44" s="51" t="s">
        <v>6</v>
      </c>
      <c r="D44" s="52">
        <v>3674.1575211445556</v>
      </c>
    </row>
    <row r="45" spans="1:4">
      <c r="A45" s="51" t="s">
        <v>4</v>
      </c>
      <c r="B45" s="51" t="s">
        <v>11</v>
      </c>
      <c r="C45" s="51" t="s">
        <v>6</v>
      </c>
      <c r="D45" s="52">
        <v>4898.3064846597917</v>
      </c>
    </row>
    <row r="46" spans="1:4">
      <c r="A46" s="51" t="s">
        <v>4</v>
      </c>
      <c r="B46" s="51" t="s">
        <v>11</v>
      </c>
      <c r="C46" s="51" t="s">
        <v>6</v>
      </c>
      <c r="D46" s="52">
        <v>4891.8117372713723</v>
      </c>
    </row>
    <row r="47" spans="1:4" ht="28.8">
      <c r="A47" s="51" t="s">
        <v>4</v>
      </c>
      <c r="B47" s="51" t="s">
        <v>11</v>
      </c>
      <c r="C47" s="51" t="s">
        <v>7</v>
      </c>
      <c r="D47" s="52">
        <v>3960.4607697216925</v>
      </c>
    </row>
    <row r="48" spans="1:4" ht="28.8">
      <c r="A48" s="51" t="s">
        <v>4</v>
      </c>
      <c r="B48" s="51" t="s">
        <v>11</v>
      </c>
      <c r="C48" s="51" t="s">
        <v>7</v>
      </c>
      <c r="D48" s="52">
        <v>4964.4098981611942</v>
      </c>
    </row>
    <row r="49" spans="1:4" ht="28.8">
      <c r="A49" s="51" t="s">
        <v>4</v>
      </c>
      <c r="B49" s="51" t="s">
        <v>11</v>
      </c>
      <c r="C49" s="51" t="s">
        <v>7</v>
      </c>
      <c r="D49" s="52">
        <v>4768.5886809482836</v>
      </c>
    </row>
    <row r="50" spans="1:4">
      <c r="A50" s="51" t="s">
        <v>4</v>
      </c>
      <c r="B50" s="51" t="s">
        <v>11</v>
      </c>
      <c r="C50" s="51" t="s">
        <v>8</v>
      </c>
      <c r="D50" s="52">
        <v>57697.305881382774</v>
      </c>
    </row>
    <row r="51" spans="1:4">
      <c r="A51" s="51" t="s">
        <v>4</v>
      </c>
      <c r="B51" s="51" t="s">
        <v>11</v>
      </c>
      <c r="C51" s="51" t="s">
        <v>8</v>
      </c>
      <c r="D51" s="52">
        <v>599.53257520534237</v>
      </c>
    </row>
    <row r="52" spans="1:4">
      <c r="A52" s="51" t="s">
        <v>4</v>
      </c>
      <c r="B52" s="51" t="s">
        <v>11</v>
      </c>
      <c r="C52" s="51" t="s">
        <v>8</v>
      </c>
      <c r="D52" s="52">
        <v>793.41134860196098</v>
      </c>
    </row>
    <row r="53" spans="1:4">
      <c r="A53" s="51" t="s">
        <v>4</v>
      </c>
      <c r="B53" s="51" t="s">
        <v>11</v>
      </c>
      <c r="C53" s="51" t="s">
        <v>8</v>
      </c>
      <c r="D53" s="52">
        <v>703.06287842593497</v>
      </c>
    </row>
    <row r="54" spans="1:4">
      <c r="A54" s="51" t="s">
        <v>4</v>
      </c>
      <c r="B54" s="51" t="s">
        <v>11</v>
      </c>
      <c r="C54" s="51" t="s">
        <v>9</v>
      </c>
      <c r="D54" s="52">
        <v>4665.7179836713285</v>
      </c>
    </row>
    <row r="55" spans="1:4">
      <c r="A55" s="51" t="s">
        <v>4</v>
      </c>
      <c r="B55" s="51" t="s">
        <v>11</v>
      </c>
      <c r="C55" s="51" t="s">
        <v>9</v>
      </c>
      <c r="D55" s="52">
        <v>3637.8584009421052</v>
      </c>
    </row>
    <row r="56" spans="1:4">
      <c r="A56" s="51" t="s">
        <v>4</v>
      </c>
      <c r="B56" s="51" t="s">
        <v>11</v>
      </c>
      <c r="C56" s="51" t="s">
        <v>9</v>
      </c>
      <c r="D56" s="52">
        <v>2588.805329124908</v>
      </c>
    </row>
    <row r="57" spans="1:4" ht="28.8">
      <c r="A57" s="51" t="s">
        <v>4</v>
      </c>
      <c r="B57" s="51" t="s">
        <v>11</v>
      </c>
      <c r="C57" s="51" t="s">
        <v>10</v>
      </c>
      <c r="D57" s="52">
        <v>7414.7343096189097</v>
      </c>
    </row>
    <row r="58" spans="1:4" ht="28.8">
      <c r="A58" s="51" t="s">
        <v>4</v>
      </c>
      <c r="B58" s="51" t="s">
        <v>11</v>
      </c>
      <c r="C58" s="51" t="s">
        <v>10</v>
      </c>
      <c r="D58" s="52">
        <v>8336.9558095286866</v>
      </c>
    </row>
    <row r="59" spans="1:4" ht="28.8">
      <c r="A59" s="51" t="s">
        <v>4</v>
      </c>
      <c r="B59" s="51" t="s">
        <v>11</v>
      </c>
      <c r="C59" s="51" t="s">
        <v>10</v>
      </c>
      <c r="D59" s="52">
        <v>5331.5536834591685</v>
      </c>
    </row>
    <row r="60" spans="1:4">
      <c r="A60" s="51" t="s">
        <v>12</v>
      </c>
      <c r="B60" s="51" t="s">
        <v>5</v>
      </c>
      <c r="C60" s="51" t="s">
        <v>6</v>
      </c>
      <c r="D60" s="52">
        <v>821.7971552358124</v>
      </c>
    </row>
    <row r="61" spans="1:4">
      <c r="A61" s="51" t="s">
        <v>12</v>
      </c>
      <c r="B61" s="51" t="s">
        <v>5</v>
      </c>
      <c r="C61" s="51" t="s">
        <v>6</v>
      </c>
      <c r="D61" s="52">
        <v>1417.5244980822977</v>
      </c>
    </row>
    <row r="62" spans="1:4">
      <c r="A62" s="51" t="s">
        <v>12</v>
      </c>
      <c r="B62" s="51" t="s">
        <v>5</v>
      </c>
      <c r="C62" s="51" t="s">
        <v>6</v>
      </c>
      <c r="D62" s="52">
        <v>10.742562307592676</v>
      </c>
    </row>
    <row r="63" spans="1:4" ht="28.8">
      <c r="A63" s="51" t="s">
        <v>12</v>
      </c>
      <c r="B63" s="51" t="s">
        <v>5</v>
      </c>
      <c r="C63" s="51" t="s">
        <v>7</v>
      </c>
      <c r="D63" s="52">
        <v>466.43935185379172</v>
      </c>
    </row>
    <row r="64" spans="1:4" ht="28.8">
      <c r="A64" s="51" t="s">
        <v>12</v>
      </c>
      <c r="B64" s="51" t="s">
        <v>5</v>
      </c>
      <c r="C64" s="51" t="s">
        <v>7</v>
      </c>
      <c r="D64" s="52">
        <v>341.94972209276801</v>
      </c>
    </row>
    <row r="65" spans="1:4" ht="28.8">
      <c r="A65" s="51" t="s">
        <v>12</v>
      </c>
      <c r="B65" s="51" t="s">
        <v>5</v>
      </c>
      <c r="C65" s="51" t="s">
        <v>7</v>
      </c>
      <c r="D65" s="52">
        <v>19.686601450863552</v>
      </c>
    </row>
    <row r="66" spans="1:4">
      <c r="A66" s="51" t="s">
        <v>12</v>
      </c>
      <c r="B66" s="51" t="s">
        <v>5</v>
      </c>
      <c r="C66" s="51" t="s">
        <v>8</v>
      </c>
      <c r="D66" s="52">
        <v>17594.965821625665</v>
      </c>
    </row>
    <row r="67" spans="1:4">
      <c r="A67" s="51" t="s">
        <v>12</v>
      </c>
      <c r="B67" s="51" t="s">
        <v>5</v>
      </c>
      <c r="C67" s="51" t="s">
        <v>8</v>
      </c>
      <c r="D67" s="52">
        <v>141.5063970299498</v>
      </c>
    </row>
    <row r="68" spans="1:4">
      <c r="A68" s="51" t="s">
        <v>12</v>
      </c>
      <c r="B68" s="51" t="s">
        <v>5</v>
      </c>
      <c r="C68" s="51" t="s">
        <v>8</v>
      </c>
      <c r="D68" s="52">
        <v>123.66208283880199</v>
      </c>
    </row>
    <row r="69" spans="1:4">
      <c r="A69" s="51" t="s">
        <v>12</v>
      </c>
      <c r="B69" s="51" t="s">
        <v>5</v>
      </c>
      <c r="C69" s="51" t="s">
        <v>9</v>
      </c>
      <c r="D69" s="52">
        <v>156.58112507022327</v>
      </c>
    </row>
    <row r="70" spans="1:4">
      <c r="A70" s="51" t="s">
        <v>12</v>
      </c>
      <c r="B70" s="51" t="s">
        <v>5</v>
      </c>
      <c r="C70" s="51" t="s">
        <v>9</v>
      </c>
      <c r="D70" s="52">
        <v>273.84962442656496</v>
      </c>
    </row>
    <row r="71" spans="1:4" ht="28.8">
      <c r="A71" s="51" t="s">
        <v>12</v>
      </c>
      <c r="B71" s="51" t="s">
        <v>5</v>
      </c>
      <c r="C71" s="51" t="s">
        <v>10</v>
      </c>
      <c r="D71" s="52">
        <v>173.87700936586612</v>
      </c>
    </row>
    <row r="72" spans="1:4" ht="28.8">
      <c r="A72" s="51" t="s">
        <v>12</v>
      </c>
      <c r="B72" s="51" t="s">
        <v>5</v>
      </c>
      <c r="C72" s="51" t="s">
        <v>10</v>
      </c>
      <c r="D72" s="52">
        <v>256.24084600570433</v>
      </c>
    </row>
    <row r="73" spans="1:4" ht="28.8">
      <c r="A73" s="51" t="s">
        <v>12</v>
      </c>
      <c r="B73" s="51" t="s">
        <v>5</v>
      </c>
      <c r="C73" s="51" t="s">
        <v>10</v>
      </c>
      <c r="D73" s="52">
        <v>5.2966034820064074</v>
      </c>
    </row>
    <row r="74" spans="1:4">
      <c r="A74" s="51" t="s">
        <v>12</v>
      </c>
      <c r="B74" s="51" t="s">
        <v>11</v>
      </c>
      <c r="C74" s="51" t="s">
        <v>6</v>
      </c>
      <c r="D74" s="52">
        <v>655.35348592468711</v>
      </c>
    </row>
    <row r="75" spans="1:4">
      <c r="A75" s="51" t="s">
        <v>12</v>
      </c>
      <c r="B75" s="51" t="s">
        <v>11</v>
      </c>
      <c r="C75" s="51" t="s">
        <v>6</v>
      </c>
      <c r="D75" s="52">
        <v>934.48815041640989</v>
      </c>
    </row>
    <row r="76" spans="1:4">
      <c r="A76" s="51" t="s">
        <v>12</v>
      </c>
      <c r="B76" s="51" t="s">
        <v>11</v>
      </c>
      <c r="C76" s="51" t="s">
        <v>6</v>
      </c>
      <c r="D76" s="52">
        <v>114.67796592966064</v>
      </c>
    </row>
    <row r="77" spans="1:4" ht="28.8">
      <c r="A77" s="51" t="s">
        <v>12</v>
      </c>
      <c r="B77" s="51" t="s">
        <v>11</v>
      </c>
      <c r="C77" s="51" t="s">
        <v>7</v>
      </c>
      <c r="D77" s="52">
        <v>306.10263352771386</v>
      </c>
    </row>
    <row r="78" spans="1:4" ht="28.8">
      <c r="A78" s="51" t="s">
        <v>12</v>
      </c>
      <c r="B78" s="51" t="s">
        <v>11</v>
      </c>
      <c r="C78" s="51" t="s">
        <v>7</v>
      </c>
      <c r="D78" s="52">
        <v>965.22848029665704</v>
      </c>
    </row>
    <row r="79" spans="1:4">
      <c r="A79" s="51" t="s">
        <v>12</v>
      </c>
      <c r="B79" s="51" t="s">
        <v>11</v>
      </c>
      <c r="C79" s="51" t="s">
        <v>8</v>
      </c>
      <c r="D79" s="52">
        <v>15115.969736941443</v>
      </c>
    </row>
    <row r="80" spans="1:4">
      <c r="A80" s="51" t="s">
        <v>12</v>
      </c>
      <c r="B80" s="51" t="s">
        <v>11</v>
      </c>
      <c r="C80" s="51" t="s">
        <v>8</v>
      </c>
      <c r="D80" s="52">
        <v>72.475295757279483</v>
      </c>
    </row>
    <row r="81" spans="1:4">
      <c r="A81" s="51" t="s">
        <v>12</v>
      </c>
      <c r="B81" s="51" t="s">
        <v>11</v>
      </c>
      <c r="C81" s="51" t="s">
        <v>8</v>
      </c>
      <c r="D81" s="52">
        <v>321.99098528764978</v>
      </c>
    </row>
    <row r="82" spans="1:4">
      <c r="A82" s="51" t="s">
        <v>12</v>
      </c>
      <c r="B82" s="51" t="s">
        <v>11</v>
      </c>
      <c r="C82" s="51" t="s">
        <v>8</v>
      </c>
      <c r="D82" s="52">
        <v>240.90388288358125</v>
      </c>
    </row>
    <row r="83" spans="1:4">
      <c r="A83" s="51" t="s">
        <v>12</v>
      </c>
      <c r="B83" s="51" t="s">
        <v>11</v>
      </c>
      <c r="C83" s="51" t="s">
        <v>9</v>
      </c>
      <c r="D83" s="52">
        <v>189.87248045803196</v>
      </c>
    </row>
    <row r="84" spans="1:4">
      <c r="A84" s="51" t="s">
        <v>12</v>
      </c>
      <c r="B84" s="51" t="s">
        <v>11</v>
      </c>
      <c r="C84" s="51" t="s">
        <v>9</v>
      </c>
      <c r="D84" s="52">
        <v>212.66250202734767</v>
      </c>
    </row>
    <row r="85" spans="1:4">
      <c r="A85" s="51" t="s">
        <v>12</v>
      </c>
      <c r="B85" s="51" t="s">
        <v>11</v>
      </c>
      <c r="C85" s="51" t="s">
        <v>9</v>
      </c>
      <c r="D85" s="52">
        <v>18.814274324738463</v>
      </c>
    </row>
    <row r="86" spans="1:4" ht="28.8">
      <c r="A86" s="51" t="s">
        <v>12</v>
      </c>
      <c r="B86" s="51" t="s">
        <v>11</v>
      </c>
      <c r="C86" s="51" t="s">
        <v>10</v>
      </c>
      <c r="D86" s="52">
        <v>87.041859065105655</v>
      </c>
    </row>
    <row r="87" spans="1:4" ht="28.8">
      <c r="A87" s="51" t="s">
        <v>12</v>
      </c>
      <c r="B87" s="51" t="s">
        <v>11</v>
      </c>
      <c r="C87" s="51" t="s">
        <v>10</v>
      </c>
      <c r="D87" s="52">
        <v>256.42282309236077</v>
      </c>
    </row>
    <row r="88" spans="1:4" ht="28.8">
      <c r="A88" s="51" t="s">
        <v>12</v>
      </c>
      <c r="B88" s="51" t="s">
        <v>11</v>
      </c>
      <c r="C88" s="51" t="s">
        <v>10</v>
      </c>
      <c r="D88" s="52">
        <v>0.31500508921928838</v>
      </c>
    </row>
    <row r="89" spans="1:4">
      <c r="A89" s="51" t="s">
        <v>13</v>
      </c>
      <c r="B89" s="51" t="s">
        <v>5</v>
      </c>
      <c r="C89" s="51" t="s">
        <v>6</v>
      </c>
      <c r="D89" s="52">
        <v>272.47422861719014</v>
      </c>
    </row>
    <row r="90" spans="1:4">
      <c r="A90" s="51" t="s">
        <v>13</v>
      </c>
      <c r="B90" s="51" t="s">
        <v>5</v>
      </c>
      <c r="C90" s="51" t="s">
        <v>6</v>
      </c>
      <c r="D90" s="52">
        <v>264.30523892994188</v>
      </c>
    </row>
    <row r="91" spans="1:4">
      <c r="A91" s="51" t="s">
        <v>13</v>
      </c>
      <c r="B91" s="51" t="s">
        <v>5</v>
      </c>
      <c r="C91" s="51" t="s">
        <v>6</v>
      </c>
      <c r="D91" s="52">
        <v>52.328764234226689</v>
      </c>
    </row>
    <row r="92" spans="1:4" ht="28.8">
      <c r="A92" s="51" t="s">
        <v>13</v>
      </c>
      <c r="B92" s="51" t="s">
        <v>5</v>
      </c>
      <c r="C92" s="51" t="s">
        <v>7</v>
      </c>
      <c r="D92" s="52">
        <v>287.53981706128076</v>
      </c>
    </row>
    <row r="93" spans="1:4" ht="28.8">
      <c r="A93" s="51" t="s">
        <v>13</v>
      </c>
      <c r="B93" s="51" t="s">
        <v>5</v>
      </c>
      <c r="C93" s="51" t="s">
        <v>7</v>
      </c>
      <c r="D93" s="52">
        <v>209.93197875586731</v>
      </c>
    </row>
    <row r="94" spans="1:4" ht="28.8">
      <c r="A94" s="51" t="s">
        <v>13</v>
      </c>
      <c r="B94" s="51" t="s">
        <v>5</v>
      </c>
      <c r="C94" s="51" t="s">
        <v>7</v>
      </c>
      <c r="D94" s="52">
        <v>37.04183087063587</v>
      </c>
    </row>
    <row r="95" spans="1:4">
      <c r="A95" s="51" t="s">
        <v>13</v>
      </c>
      <c r="B95" s="51" t="s">
        <v>5</v>
      </c>
      <c r="C95" s="51" t="s">
        <v>8</v>
      </c>
      <c r="D95" s="52">
        <v>2525.4351615654314</v>
      </c>
    </row>
    <row r="96" spans="1:4">
      <c r="A96" s="51" t="s">
        <v>13</v>
      </c>
      <c r="B96" s="51" t="s">
        <v>5</v>
      </c>
      <c r="C96" s="51" t="s">
        <v>8</v>
      </c>
      <c r="D96" s="52">
        <v>68.937351501068065</v>
      </c>
    </row>
    <row r="97" spans="1:4">
      <c r="A97" s="51" t="s">
        <v>13</v>
      </c>
      <c r="B97" s="51" t="s">
        <v>5</v>
      </c>
      <c r="C97" s="51" t="s">
        <v>8</v>
      </c>
      <c r="D97" s="52">
        <v>3.1711014626841915E-5</v>
      </c>
    </row>
    <row r="98" spans="1:4">
      <c r="A98" s="51" t="s">
        <v>13</v>
      </c>
      <c r="B98" s="51" t="s">
        <v>5</v>
      </c>
      <c r="C98" s="51" t="s">
        <v>9</v>
      </c>
      <c r="D98" s="52">
        <v>211.32682002359692</v>
      </c>
    </row>
    <row r="99" spans="1:4">
      <c r="A99" s="51" t="s">
        <v>13</v>
      </c>
      <c r="B99" s="51" t="s">
        <v>5</v>
      </c>
      <c r="C99" s="51" t="s">
        <v>9</v>
      </c>
      <c r="D99" s="52">
        <v>121.74328826813131</v>
      </c>
    </row>
    <row r="100" spans="1:4">
      <c r="A100" s="51" t="s">
        <v>13</v>
      </c>
      <c r="B100" s="51" t="s">
        <v>5</v>
      </c>
      <c r="C100" s="51" t="s">
        <v>9</v>
      </c>
      <c r="D100" s="52">
        <v>30.606424235265969</v>
      </c>
    </row>
    <row r="101" spans="1:4" ht="28.8">
      <c r="A101" s="51" t="s">
        <v>13</v>
      </c>
      <c r="B101" s="51" t="s">
        <v>5</v>
      </c>
      <c r="C101" s="51" t="s">
        <v>10</v>
      </c>
      <c r="D101" s="52">
        <v>217.16251406304704</v>
      </c>
    </row>
    <row r="102" spans="1:4" ht="28.8">
      <c r="A102" s="51" t="s">
        <v>13</v>
      </c>
      <c r="B102" s="51" t="s">
        <v>5</v>
      </c>
      <c r="C102" s="51" t="s">
        <v>10</v>
      </c>
      <c r="D102" s="52">
        <v>155.61423837238462</v>
      </c>
    </row>
    <row r="103" spans="1:4" ht="28.8">
      <c r="A103" s="51" t="s">
        <v>13</v>
      </c>
      <c r="B103" s="51" t="s">
        <v>5</v>
      </c>
      <c r="C103" s="51" t="s">
        <v>10</v>
      </c>
      <c r="D103" s="52">
        <v>31.121135437374566</v>
      </c>
    </row>
    <row r="104" spans="1:4">
      <c r="A104" s="51" t="s">
        <v>13</v>
      </c>
      <c r="B104" s="51" t="s">
        <v>11</v>
      </c>
      <c r="C104" s="51" t="s">
        <v>6</v>
      </c>
      <c r="D104" s="52">
        <v>46.44109260951987</v>
      </c>
    </row>
    <row r="105" spans="1:4">
      <c r="A105" s="51" t="s">
        <v>13</v>
      </c>
      <c r="B105" s="51" t="s">
        <v>11</v>
      </c>
      <c r="C105" s="51" t="s">
        <v>6</v>
      </c>
      <c r="D105" s="52">
        <v>127.82789223622562</v>
      </c>
    </row>
    <row r="106" spans="1:4">
      <c r="A106" s="51" t="s">
        <v>13</v>
      </c>
      <c r="B106" s="51" t="s">
        <v>11</v>
      </c>
      <c r="C106" s="51" t="s">
        <v>6</v>
      </c>
      <c r="D106" s="52">
        <v>16.262430086410209</v>
      </c>
    </row>
    <row r="107" spans="1:4" ht="28.8">
      <c r="A107" s="51" t="s">
        <v>13</v>
      </c>
      <c r="B107" s="51" t="s">
        <v>11</v>
      </c>
      <c r="C107" s="51" t="s">
        <v>7</v>
      </c>
      <c r="D107" s="52">
        <v>73.922441607780783</v>
      </c>
    </row>
    <row r="108" spans="1:4" ht="28.8">
      <c r="A108" s="51" t="s">
        <v>13</v>
      </c>
      <c r="B108" s="51" t="s">
        <v>11</v>
      </c>
      <c r="C108" s="51" t="s">
        <v>7</v>
      </c>
      <c r="D108" s="52">
        <v>145.82356307673396</v>
      </c>
    </row>
    <row r="109" spans="1:4" ht="28.8">
      <c r="A109" s="51" t="s">
        <v>13</v>
      </c>
      <c r="B109" s="51" t="s">
        <v>11</v>
      </c>
      <c r="C109" s="51" t="s">
        <v>7</v>
      </c>
      <c r="D109" s="52">
        <v>68.278029772935113</v>
      </c>
    </row>
    <row r="110" spans="1:4">
      <c r="A110" s="51" t="s">
        <v>13</v>
      </c>
      <c r="B110" s="51" t="s">
        <v>11</v>
      </c>
      <c r="C110" s="51" t="s">
        <v>8</v>
      </c>
      <c r="D110" s="52">
        <v>4362.6650849333564</v>
      </c>
    </row>
    <row r="111" spans="1:4">
      <c r="A111" s="51" t="s">
        <v>13</v>
      </c>
      <c r="B111" s="51" t="s">
        <v>11</v>
      </c>
      <c r="C111" s="51" t="s">
        <v>8</v>
      </c>
      <c r="D111" s="52">
        <v>4.6970817541266534</v>
      </c>
    </row>
    <row r="112" spans="1:4">
      <c r="A112" s="51" t="s">
        <v>13</v>
      </c>
      <c r="B112" s="51" t="s">
        <v>11</v>
      </c>
      <c r="C112" s="51" t="s">
        <v>8</v>
      </c>
      <c r="D112" s="52">
        <v>68.885021979929775</v>
      </c>
    </row>
    <row r="113" spans="1:4">
      <c r="A113" s="51" t="s">
        <v>13</v>
      </c>
      <c r="B113" s="51" t="s">
        <v>11</v>
      </c>
      <c r="C113" s="51" t="s">
        <v>9</v>
      </c>
      <c r="D113" s="52">
        <v>115.38388537834346</v>
      </c>
    </row>
    <row r="114" spans="1:4">
      <c r="A114" s="51" t="s">
        <v>13</v>
      </c>
      <c r="B114" s="51" t="s">
        <v>11</v>
      </c>
      <c r="C114" s="51" t="s">
        <v>9</v>
      </c>
      <c r="D114" s="52">
        <v>40.564458935788238</v>
      </c>
    </row>
    <row r="115" spans="1:4">
      <c r="A115" s="51" t="s">
        <v>13</v>
      </c>
      <c r="B115" s="51" t="s">
        <v>11</v>
      </c>
      <c r="C115" s="51" t="s">
        <v>9</v>
      </c>
      <c r="D115" s="52">
        <v>148.43741861683037</v>
      </c>
    </row>
    <row r="116" spans="1:4" ht="28.8">
      <c r="A116" s="51" t="s">
        <v>13</v>
      </c>
      <c r="B116" s="51" t="s">
        <v>11</v>
      </c>
      <c r="C116" s="51" t="s">
        <v>10</v>
      </c>
      <c r="D116" s="52">
        <v>170.50268248955823</v>
      </c>
    </row>
    <row r="117" spans="1:4" ht="28.8">
      <c r="A117" s="51" t="s">
        <v>13</v>
      </c>
      <c r="B117" s="51" t="s">
        <v>11</v>
      </c>
      <c r="C117" s="51" t="s">
        <v>10</v>
      </c>
      <c r="D117" s="52">
        <v>117.92763249938875</v>
      </c>
    </row>
    <row r="118" spans="1:4" ht="28.8">
      <c r="A118" s="51" t="s">
        <v>13</v>
      </c>
      <c r="B118" s="51" t="s">
        <v>11</v>
      </c>
      <c r="C118" s="51" t="s">
        <v>10</v>
      </c>
      <c r="D118" s="52">
        <v>76.816737370652632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TIN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2012-08-15T15:19:54Z</dcterms:modified>
</cp:coreProperties>
</file>